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<sst xmlns="http://schemas.openxmlformats.org/spreadsheetml/2006/main" count="2976" uniqueCount="2063">
  <si>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</si>
  <si>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</si>
  <si>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</si>
  <si>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</si>
  <si>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</si>
  <si>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</si>
  <si>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</si>
  <si>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</si>
  <si>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</si>
  <si>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</si>
  <si>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</si>
  <si>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</si>
  <si>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</si>
  <si>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</si>
  <si>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</si>
  <si>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</si>
  <si>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</si>
  <si>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</si>
  <si>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</si>
  <si>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</si>
  <si>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</si>
  <si>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</si>
  <si>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</si>
  <si>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</si>
  <si>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</si>
  <si>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</si>
  <si>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</si>
  <si>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</si>
  <si>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</si>
  <si>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</si>
  <si>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</si>
  <si>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</si>
  <si>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</si>
  <si>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</si>
  <si>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</si>
  <si>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</si>
  <si>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</si>
  <si>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</si>
  <si>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</si>
  <si>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</si>
  <si>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</si>
  <si>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</si>
  <si>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</si>
  <si>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</si>
  <si>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</si>
  <si>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</si>
  <si>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</si>
  <si>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</si>
  <si>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</si>
  <si>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</si>
  <si>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</si>
  <si>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</si>
  <si>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</si>
  <si>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</si>
  <si>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</si>
  <si>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</si>
  <si>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</si>
  <si>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</si>
  <si>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</si>
  <si>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</si>
  <si>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</si>
  <si>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</si>
  <si>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</si>
  <si>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</si>
  <si>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</si>
  <si>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</si>
  <si>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</si>
  <si>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</si>
  <si>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</si>
  <si>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</si>
  <si>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</si>
  <si>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</si>
  <si>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</si>
  <si>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</si>
  <si>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</si>
  <si>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</si>
  <si>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</si>
  <si>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</si>
  <si>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</si>
  <si>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</si>
  <si>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</si>
  <si>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</si>
  <si>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</si>
  <si>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</si>
  <si>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</si>
  <si>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</si>
  <si>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</si>
  <si>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</si>
  <si>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</si>
  <si>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</si>
  <si>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</si>
  <si>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</si>
  <si>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</si>
  <si>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</si>
  <si>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</si>
  <si>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</si>
  <si>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</si>
  <si>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</si>
  <si>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</si>
  <si>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</si>
  <si>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</si>
  <si>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</si>
  <si>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</si>
  <si>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</si>
  <si>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</si>
  <si>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</si>
  <si>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</si>
  <si>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</si>
  <si>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</si>
  <si>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</si>
  <si>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</si>
  <si>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</si>
  <si>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</si>
  <si>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</si>
  <si>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</si>
  <si>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</si>
  <si>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</si>
  <si>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</si>
  <si>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</si>
  <si>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</si>
  <si>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</si>
  <si>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</si>
  <si>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</si>
  <si>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</si>
  <si>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</si>
  <si>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</si>
  <si>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</si>
  <si>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</si>
  <si>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</si>
  <si>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</si>
  <si>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</si>
  <si>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</si>
  <si>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</si>
  <si>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</si>
  <si>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</si>
  <si>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</si>
  <si>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</si>
  <si>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</si>
  <si>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</si>
  <si>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</si>
  <si>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</si>
  <si>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</si>
  <si>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</si>
  <si>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</si>
  <si>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</si>
  <si>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</si>
  <si>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</si>
  <si>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</si>
  <si>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</si>
  <si>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</si>
  <si>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</si>
  <si>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</si>
  <si>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</si>
  <si>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</si>
  <si>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</si>
  <si>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</si>
  <si>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</si>
  <si>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</si>
  <si>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</si>
  <si>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</si>
  <si>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</si>
  <si>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</si>
  <si>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</si>
  <si>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</si>
  <si>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</si>
  <si>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</si>
  <si>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</si>
  <si>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</si>
  <si>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</si>
  <si>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</si>
  <si>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</si>
  <si>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</si>
  <si>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</si>
  <si>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</si>
  <si>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</si>
  <si>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</si>
  <si>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</si>
  <si>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</si>
  <si>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</si>
  <si>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</si>
  <si>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</si>
  <si>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</si>
  <si>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</si>
  <si>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</si>
  <si>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</si>
  <si>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</si>
  <si>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</si>
  <si>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</si>
  <si>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</si>
  <si>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</si>
  <si>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</si>
  <si>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</si>
  <si>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</si>
  <si>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</si>
  <si>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</si>
  <si>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</si>
  <si>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</si>
  <si>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</si>
  <si>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</si>
  <si>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</si>
  <si>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</si>
  <si>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</si>
  <si>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</si>
  <si>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</si>
  <si>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</si>
  <si>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</si>
  <si>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</si>
  <si>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</si>
  <si>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</si>
  <si>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</si>
  <si>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</si>
  <si>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</si>
  <si>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</si>
  <si>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</si>
  <si>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</si>
  <si>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</si>
  <si>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</si>
  <si>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</si>
  <si>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</si>
  <si>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</si>
  <si>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</si>
  <si>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</si>
  <si>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</si>
  <si>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</si>
  <si>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</si>
  <si>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</si>
  <si>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</si>
  <si>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</si>
  <si>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</si>
  <si>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</si>
  <si>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</si>
  <si>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</si>
  <si>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</si>
  <si>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</si>
  <si>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</si>
  <si>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</si>
  <si>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</si>
  <si>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</si>
  <si>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</si>
  <si>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</si>
  <si>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</si>
  <si>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</si>
  <si>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</si>
  <si>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</si>
  <si>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</si>
  <si>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</si>
  <si>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</si>
  <si>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</si>
  <si>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</si>
  <si>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</si>
  <si>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</si>
  <si>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</si>
  <si>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</si>
  <si>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</si>
  <si>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</si>
  <si>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</si>
  <si>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</si>
  <si>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</si>
  <si>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</si>
  <si>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</si>
  <si>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</si>
  <si>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</si>
  <si>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</si>
  <si>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</si>
  <si>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</si>
  <si>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</si>
  <si>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</si>
  <si>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</si>
  <si>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</si>
  <si>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</si>
  <si>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</si>
  <si>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</si>
  <si>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</si>
  <si>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</si>
  <si>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</si>
  <si>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</si>
  <si>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</si>
  <si>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</si>
  <si>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</si>
  <si>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</si>
  <si>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</si>
  <si>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</si>
  <si>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</si>
  <si>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</si>
  <si>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</si>
  <si>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</si>
  <si>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</si>
  <si>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</si>
  <si>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</si>
  <si>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</si>
  <si>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</si>
  <si>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</si>
  <si>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</si>
  <si>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</si>
  <si>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</si>
  <si>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</si>
  <si>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</si>
  <si>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</si>
  <si>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</si>
  <si>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</si>
  <si>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</si>
  <si>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</si>
  <si>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</si>
  <si>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</si>
  <si>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</si>
  <si>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</si>
  <si>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</si>
  <si>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</si>
  <si>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</si>
  <si>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</si>
  <si>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</si>
  <si>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</si>
  <si>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</si>
  <si>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</si>
  <si>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</si>
  <si>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</si>
  <si>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</si>
  <si>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</si>
  <si>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</si>
  <si>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</si>
  <si>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</si>
  <si>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</si>
  <si>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</si>
  <si>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</si>
  <si>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</si>
  <si>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</si>
  <si>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</si>
  <si>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</si>
  <si>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</si>
  <si>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</si>
  <si>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</si>
  <si>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</si>
  <si>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</si>
  <si>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</si>
  <si>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</si>
  <si>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</si>
  <si>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</si>
  <si>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</si>
  <si>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</si>
  <si>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</si>
  <si>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</si>
  <si>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</si>
  <si>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</si>
  <si>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</si>
  <si>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</si>
  <si>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</si>
  <si>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</si>
  <si>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</si>
  <si>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</si>
  <si>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</si>
  <si>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</si>
  <si>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</si>
  <si>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</si>
  <si>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</si>
  <si>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</si>
  <si>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</si>
  <si>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</si>
  <si>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</si>
  <si>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</si>
  <si>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</si>
  <si>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</si>
  <si>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</si>
  <si>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</si>
  <si>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</si>
  <si>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</si>
  <si>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</si>
  <si>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</si>
  <si>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</si>
  <si>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</si>
  <si>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</si>
  <si>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</si>
  <si>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</si>
  <si>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</si>
  <si>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</si>
  <si>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</si>
  <si>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</si>
  <si>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</si>
  <si>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</si>
  <si>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</si>
  <si>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</si>
  <si>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</si>
  <si>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</si>
  <si>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</si>
  <si>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</si>
  <si>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</si>
  <si>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</si>
  <si>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</si>
  <si>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</si>
  <si>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</si>
  <si>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</si>
  <si>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</si>
  <si>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</si>
  <si>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</si>
  <si>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</si>
  <si>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</si>
  <si>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</si>
  <si>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</si>
  <si>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</si>
  <si>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</si>
  <si>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</si>
  <si>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</si>
  <si>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</si>
  <si>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</si>
  <si>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</si>
  <si>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</si>
  <si>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</si>
  <si>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</si>
  <si>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</si>
  <si>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</si>
  <si>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</si>
  <si>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</si>
  <si>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</si>
  <si>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</si>
  <si>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</si>
  <si>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</si>
  <si>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</si>
  <si>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</si>
  <si>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</si>
  <si>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</si>
  <si>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</si>
  <si>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</si>
  <si>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</si>
  <si>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</si>
  <si>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</si>
  <si>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</si>
  <si>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</si>
  <si>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</si>
  <si>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</si>
  <si>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</si>
  <si>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</si>
  <si>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</si>
  <si>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</si>
  <si>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</si>
  <si>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</si>
  <si>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</si>
  <si>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</si>
  <si>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</si>
  <si>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</si>
  <si>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</si>
  <si>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</si>
  <si>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</si>
  <si>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</si>
  <si>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</si>
  <si>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</si>
  <si>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</si>
  <si>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</si>
  <si>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</si>
  <si>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</si>
  <si>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</si>
  <si>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</si>
  <si>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</si>
  <si>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</si>
  <si>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</si>
  <si>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</si>
  <si>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</si>
  <si>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</si>
  <si>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</si>
  <si>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</si>
  <si>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</si>
  <si>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</si>
  <si>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</si>
  <si>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</si>
  <si>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</si>
  <si>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</si>
  <si>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</si>
  <si>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</si>
  <si>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</si>
  <si>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</si>
  <si>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</si>
  <si>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</si>
  <si>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</si>
  <si>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</si>
  <si>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</si>
  <si>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</si>
  <si>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</si>
  <si>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</si>
  <si>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</si>
  <si>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</si>
  <si>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</si>
  <si>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</si>
  <si>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</si>
  <si>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</si>
  <si>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</si>
  <si>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</si>
  <si>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</si>
  <si>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</si>
  <si>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</si>
  <si>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</si>
  <si>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</si>
  <si>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</si>
  <si>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</si>
  <si>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</si>
  <si>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</si>
  <si>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</si>
  <si>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</si>
  <si>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</si>
  <si>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</si>
  <si>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</si>
  <si>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</si>
  <si>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</si>
  <si>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</si>
  <si>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</si>
  <si>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</si>
  <si>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</si>
  <si>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</si>
  <si>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</si>
  <si>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</si>
  <si>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</si>
  <si>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</si>
  <si>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</si>
  <si>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</si>
  <si>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</si>
  <si>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</si>
  <si>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</si>
  <si>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</si>
  <si>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</si>
  <si>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</si>
  <si>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</si>
  <si>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</si>
  <si>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</si>
  <si>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</si>
  <si>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</si>
  <si>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</si>
  <si>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</si>
  <si>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</si>
  <si>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</si>
  <si>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</si>
  <si>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</si>
  <si>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</si>
  <si>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</si>
  <si>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</si>
  <si>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</si>
  <si>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</si>
  <si>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</si>
  <si>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</si>
  <si>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</si>
  <si>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</si>
  <si>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</si>
  <si>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</si>
  <si>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</si>
  <si>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</si>
  <si>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</si>
  <si>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</si>
  <si>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</si>
  <si>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</si>
  <si>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</si>
  <si>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</si>
  <si>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</si>
  <si>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</si>
  <si>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</si>
  <si>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</si>
  <si>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</si>
  <si>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</si>
  <si>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</si>
  <si>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</si>
  <si>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</si>
  <si>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</si>
  <si>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</si>
  <si>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</si>
  <si>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</si>
  <si>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</si>
  <si>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</si>
  <si>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</si>
  <si>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</si>
  <si>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</si>
  <si>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</si>
  <si>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</si>
  <si>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</si>
  <si>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</si>
  <si>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</si>
  <si>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</si>
  <si>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</si>
  <si>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</si>
  <si>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</si>
  <si>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</si>
  <si>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</si>
  <si>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</si>
  <si>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</si>
  <si>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</si>
  <si>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</si>
  <si>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</si>
  <si>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</si>
  <si>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</si>
  <si>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</si>
  <si>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</si>
  <si>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</si>
  <si>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</si>
  <si>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</si>
  <si>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</si>
  <si>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</si>
  <si>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</si>
  <si>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</si>
  <si>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</si>
  <si>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</si>
  <si>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</si>
  <si>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</si>
  <si>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</si>
  <si>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</si>
  <si>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</si>
  <si>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</si>
  <si>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</si>
  <si>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</si>
  <si>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</si>
  <si>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</si>
  <si>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</si>
  <si>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</si>
  <si>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</si>
  <si>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</si>
  <si>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</si>
  <si>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</si>
  <si>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</si>
  <si>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</si>
  <si>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</si>
  <si>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</si>
  <si>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</si>
  <si>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</si>
  <si>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</si>
  <si>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</si>
  <si>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</si>
  <si>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</si>
  <si>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</si>
  <si>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</si>
  <si>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</si>
  <si>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</si>
  <si>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</si>
  <si>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</si>
  <si>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</si>
  <si>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</si>
  <si>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</si>
  <si>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</si>
  <si>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</si>
  <si>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</si>
  <si>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</si>
  <si>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</si>
  <si>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</si>
  <si>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</si>
  <si>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</si>
  <si>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</si>
  <si>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</si>
  <si>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</si>
  <si>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</si>
  <si>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</si>
  <si>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</si>
  <si>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</si>
  <si>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</si>
  <si>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</si>
  <si>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</si>
  <si>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</si>
  <si>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</si>
  <si>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</si>
  <si>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</si>
  <si>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</si>
  <si>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</si>
  <si>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</si>
  <si>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</si>
  <si>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</si>
  <si>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</si>
  <si>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</si>
  <si>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</si>
  <si>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</si>
  <si>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</si>
  <si>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</si>
  <si>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</si>
  <si>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</si>
  <si>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</si>
  <si>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</si>
  <si>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</si>
  <si>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</si>
  <si>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</si>
  <si>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</si>
  <si>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</si>
  <si>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</si>
  <si>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</si>
  <si>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</si>
  <si>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</si>
  <si>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</si>
  <si>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</si>
  <si>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</si>
  <si>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</si>
  <si>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</si>
  <si>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</si>
  <si>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</si>
  <si>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</si>
  <si>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</si>
  <si>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</si>
  <si>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</si>
  <si>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</si>
  <si>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</si>
  <si>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</si>
  <si>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</si>
  <si>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</si>
  <si>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</si>
  <si>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</si>
  <si>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</si>
  <si>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</si>
  <si>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</si>
  <si>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</si>
  <si>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</si>
  <si>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</si>
  <si>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</si>
  <si>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</si>
  <si>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</si>
  <si>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</si>
  <si>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</si>
  <si>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</si>
  <si>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</si>
  <si>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</si>
  <si>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</si>
  <si>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</si>
  <si>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</si>
  <si>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</si>
  <si>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</si>
  <si>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</si>
  <si>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</si>
  <si>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</si>
  <si>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</si>
  <si>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</si>
  <si>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</si>
  <si>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</si>
  <si>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</si>
  <si>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</si>
  <si>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</si>
  <si>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</si>
  <si>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</si>
  <si>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</si>
  <si>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</si>
  <si>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</si>
  <si>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</si>
  <si>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</si>
  <si>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</si>
  <si>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</si>
  <si>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</si>
  <si>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</si>
  <si>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</si>
  <si>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</si>
  <si>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</si>
  <si>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</si>
  <si>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</si>
  <si>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</si>
  <si>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</si>
  <si>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</si>
  <si>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</si>
  <si>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</si>
  <si>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</si>
  <si>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</si>
  <si>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</si>
  <si>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</si>
  <si>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</si>
  <si>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</si>
  <si>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</si>
  <si>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</si>
  <si>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</si>
  <si>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</si>
  <si>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</si>
  <si>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</si>
  <si>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</si>
  <si>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</si>
  <si>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</si>
  <si>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</si>
  <si>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</si>
  <si>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</si>
  <si>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</si>
  <si>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</si>
  <si>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</si>
  <si>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</si>
  <si>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</si>
  <si>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</si>
  <si>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</si>
  <si>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</si>
  <si>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</si>
  <si>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</si>
  <si>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</si>
  <si>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</si>
  <si>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</si>
  <si>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</si>
  <si>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</si>
  <si>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</si>
  <si>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</si>
  <si>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</si>
  <si>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</si>
  <si>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</si>
  <si>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</si>
  <si>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</si>
  <si>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</si>
  <si>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</si>
  <si>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</si>
  <si>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</si>
  <si>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</si>
  <si>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</si>
  <si>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</si>
  <si>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</si>
  <si>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</si>
  <si>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</si>
  <si>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</si>
  <si>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</si>
  <si>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</si>
  <si>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</si>
  <si>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</si>
  <si>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</si>
  <si>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</si>
  <si>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</si>
  <si>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</si>
  <si>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</si>
  <si>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</si>
  <si>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</si>
  <si>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</si>
  <si>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</si>
  <si>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</si>
  <si>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</si>
  <si>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</si>
  <si>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</si>
  <si>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</si>
  <si>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</si>
  <si>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</si>
  <si>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</si>
  <si>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</si>
  <si>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</si>
  <si>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</si>
  <si>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</si>
  <si>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</si>
  <si>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</si>
  <si>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</si>
  <si>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</si>
  <si>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</si>
  <si>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</si>
  <si>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</si>
  <si>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</si>
  <si>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</si>
  <si>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</si>
  <si>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</si>
  <si>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</si>
  <si>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</si>
  <si>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</si>
  <si>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</si>
  <si>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</si>
  <si>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</si>
  <si>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</si>
  <si>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</si>
  <si>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</si>
  <si>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</si>
  <si>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</si>
  <si>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</si>
  <si>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</si>
  <si>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</si>
  <si>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</si>
  <si>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</si>
  <si>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</si>
  <si>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</si>
  <si>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</si>
  <si>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</si>
  <si>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</si>
  <si>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</si>
  <si>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</si>
  <si>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</si>
  <si>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</si>
  <si>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</si>
  <si>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</si>
  <si>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</si>
  <si>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</si>
  <si>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</si>
  <si>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</si>
  <si>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</si>
  <si>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</si>
  <si>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</si>
  <si>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</si>
  <si>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</si>
  <si>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</si>
  <si>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</si>
  <si>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</si>
  <si>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</si>
  <si>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</si>
  <si>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</si>
  <si>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</si>
  <si>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</si>
  <si>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</si>
  <si>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</si>
  <si>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</si>
  <si>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</si>
  <si>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</si>
  <si>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</si>
  <si>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</si>
  <si>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</si>
  <si>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</si>
  <si>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</si>
  <si>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</si>
  <si>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</si>
  <si>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</si>
  <si>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</si>
  <si>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</si>
  <si>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</si>
  <si>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</si>
  <si>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</si>
  <si>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</si>
  <si>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</si>
  <si>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</si>
  <si>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</si>
  <si>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</si>
  <si>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</si>
  <si>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</si>
  <si>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</si>
  <si>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</si>
  <si>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</si>
  <si>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</si>
  <si>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</si>
  <si>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</si>
  <si>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</si>
  <si>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</si>
  <si>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</si>
  <si>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</si>
  <si>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</si>
  <si>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</si>
  <si>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</si>
  <si>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</si>
  <si>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</si>
  <si>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</si>
  <si>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</si>
  <si>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</si>
  <si>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</si>
  <si>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</si>
  <si>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</si>
  <si>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</si>
  <si>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</si>
  <si>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</si>
  <si>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</si>
  <si>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</si>
  <si>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</si>
  <si>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</si>
  <si>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</si>
  <si>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</si>
  <si>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</si>
  <si>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</si>
  <si>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</si>
  <si>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</si>
  <si>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</si>
  <si>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</si>
  <si>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</si>
  <si>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</si>
  <si>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</si>
  <si>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</si>
  <si>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</si>
  <si>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</si>
  <si>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</si>
  <si>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</si>
  <si>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</si>
  <si>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</si>
  <si>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</si>
  <si>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</si>
  <si>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</si>
  <si>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</si>
  <si>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</si>
  <si>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</si>
  <si>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</si>
  <si>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</si>
  <si>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</si>
  <si>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</si>
  <si>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</si>
  <si>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</si>
  <si>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</si>
  <si>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</si>
  <si>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</si>
  <si>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</si>
  <si>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</si>
  <si>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</si>
  <si>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</si>
  <si>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</si>
  <si>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</si>
  <si>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</si>
  <si>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</si>
  <si>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</si>
  <si>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</si>
  <si>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</si>
  <si>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</si>
  <si>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</si>
  <si>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</si>
  <si>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</si>
  <si>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</si>
  <si>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</si>
  <si>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</si>
  <si>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</si>
  <si>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</si>
  <si>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</si>
  <si>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</si>
  <si>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</si>
  <si>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</si>
  <si>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</si>
  <si>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</si>
  <si>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</si>
  <si>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</si>
  <si>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</si>
  <si>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</si>
  <si>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</si>
  <si>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</si>
  <si>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</si>
  <si>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</si>
  <si>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</si>
  <si>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</si>
  <si>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</si>
  <si>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</si>
  <si>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</si>
  <si>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</si>
  <si>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</si>
  <si>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</si>
  <si>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</si>
  <si>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</si>
  <si>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</si>
  <si>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</si>
  <si>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</si>
  <si>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</si>
  <si>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</si>
  <si>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</si>
  <si>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</si>
  <si>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</si>
  <si>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</si>
  <si>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</si>
  <si>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</si>
  <si>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</si>
  <si>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</si>
  <si>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</si>
  <si>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</si>
  <si>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</si>
  <si>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</si>
  <si>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</si>
  <si>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</si>
  <si>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</si>
  <si>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</si>
  <si>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</si>
  <si>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</si>
  <si>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</si>
  <si>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</si>
  <si>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</si>
  <si>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</si>
  <si>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</si>
  <si>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</si>
  <si>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</si>
  <si>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</si>
  <si>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</si>
  <si>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</si>
  <si>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</si>
  <si>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</si>
  <si>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</si>
  <si>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</si>
  <si>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</si>
  <si>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</si>
  <si>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</si>
  <si>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</si>
  <si>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</si>
  <si>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</si>
  <si>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</si>
  <si>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</si>
  <si>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</si>
  <si>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</si>
  <si>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</si>
  <si>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</si>
  <si>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</si>
  <si>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</si>
  <si>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</si>
  <si>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</si>
  <si>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</si>
  <si>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</si>
  <si>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</si>
  <si>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</si>
  <si>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</si>
  <si>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</si>
  <si>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</si>
  <si>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</si>
  <si>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</si>
  <si>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</si>
  <si>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</si>
  <si>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</si>
  <si>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</si>
  <si>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</si>
  <si>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</si>
  <si>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</si>
  <si>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</si>
  <si>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</si>
  <si>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</si>
  <si>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</si>
  <si>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</si>
  <si>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</si>
  <si>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</si>
  <si>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</si>
  <si>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</si>
  <si>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</si>
  <si>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</si>
  <si>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</si>
  <si>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</si>
  <si>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</si>
  <si>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</si>
  <si>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</si>
  <si>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</si>
  <si>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</si>
  <si>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</si>
  <si>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</si>
  <si>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</si>
  <si>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</si>
  <si>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</si>
  <si>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</si>
  <si>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</si>
  <si>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</si>
  <si>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</si>
  <si>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</si>
  <si>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</si>
  <si>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</si>
  <si>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</si>
  <si>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</si>
  <si>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</si>
  <si>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</si>
  <si>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</si>
  <si>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</si>
  <si>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</si>
  <si>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</si>
  <si>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</si>
  <si>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</si>
  <si>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</si>
  <si>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</si>
  <si>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</si>
  <si>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</si>
  <si>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</si>
  <si>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</si>
  <si>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</si>
  <si>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</si>
  <si>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</si>
  <si>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</si>
  <si>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</si>
  <si>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</si>
  <si>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</si>
  <si>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</si>
  <si>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</si>
  <si>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</si>
  <si>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</si>
  <si>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</si>
  <si>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</si>
  <si>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</si>
  <si>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</si>
  <si>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</si>
  <si>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</si>
  <si>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</si>
  <si>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</si>
  <si>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</si>
  <si>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</si>
  <si>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</si>
  <si>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</si>
  <si>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</si>
  <si>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</si>
  <si>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</si>
  <si>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</si>
  <si>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</si>
  <si>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</si>
  <si>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</si>
  <si>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</si>
  <si>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</si>
  <si>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</si>
  <si>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</si>
  <si>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</si>
  <si>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</si>
  <si>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</si>
  <si>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</si>
  <si>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</si>
  <si>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</si>
  <si>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</si>
  <si>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</si>
  <si>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</si>
  <si>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</si>
  <si>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</si>
  <si>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</si>
  <si>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</si>
  <si>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</si>
  <si>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</si>
  <si>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</si>
  <si>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</si>
  <si>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</si>
  <si>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</si>
  <si>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</si>
  <si>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</si>
  <si>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</si>
  <si>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</si>
  <si>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</si>
  <si>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</si>
  <si>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</si>
  <si>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</si>
  <si>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</si>
  <si>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</si>
  <si>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</si>
  <si>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</si>
  <si>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</si>
  <si>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</si>
  <si>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</si>
  <si>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</si>
  <si>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</si>
  <si>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</si>
  <si>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</si>
  <si>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</si>
  <si>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</si>
  <si>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</si>
  <si>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</si>
  <si>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</si>
  <si>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</si>
  <si>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</si>
  <si>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</si>
  <si>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</si>
  <si>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</si>
  <si>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</si>
  <si>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</si>
  <si>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</si>
  <si>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</si>
  <si>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</si>
  <si>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</si>
  <si>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</si>
  <si>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</si>
  <si>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</si>
  <si>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</si>
  <si>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</si>
  <si>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</si>
  <si>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</si>
  <si>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</si>
  <si>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</si>
  <si>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</si>
  <si>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</si>
  <si>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</si>
  <si>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</si>
  <si>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</si>
  <si>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</si>
  <si>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</si>
  <si>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</si>
  <si>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</si>
  <si>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</si>
  <si>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</si>
  <si>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</si>
  <si>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</si>
  <si>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</si>
  <si>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</si>
  <si>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</si>
  <si>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</si>
  <si>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</si>
  <si>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</si>
  <si>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</si>
  <si>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</si>
  <si>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</si>
  <si>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</si>
  <si>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</si>
  <si>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</si>
  <si>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</si>
  <si>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</si>
  <si>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</si>
  <si>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</si>
  <si>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</si>
  <si>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</si>
  <si>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</si>
  <si>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</si>
  <si>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</si>
  <si>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</si>
  <si>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</si>
  <si>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</si>
  <si>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</si>
  <si>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</si>
  <si>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</si>
  <si>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</si>
  <si>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</si>
  <si>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</si>
  <si>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</si>
  <si>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</si>
  <si>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</si>
  <si>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</si>
  <si>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</si>
  <si>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</si>
  <si>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</si>
  <si>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</si>
  <si>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</si>
  <si>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</si>
  <si>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</si>
  <si>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</si>
  <si>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</si>
  <si>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</si>
  <si>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</si>
  <si>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</si>
  <si>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</si>
  <si>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</si>
  <si>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</si>
  <si>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</si>
  <si>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</si>
  <si>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</si>
  <si>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</si>
  <si>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</si>
  <si>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</si>
  <si>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</si>
  <si>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</si>
  <si>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</si>
  <si>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</si>
  <si>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</si>
  <si>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</si>
  <si>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</si>
  <si>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</si>
  <si>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</si>
  <si>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</si>
  <si>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</si>
  <si>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</si>
  <si>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</si>
  <si>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</si>
  <si>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</si>
  <si>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</si>
  <si>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</si>
  <si>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</si>
  <si>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</si>
  <si>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</si>
  <si>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</si>
  <si>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</si>
  <si>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</si>
  <si>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</si>
  <si>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</si>
  <si>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</si>
  <si>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</si>
  <si>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</si>
  <si>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</si>
  <si>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</si>
  <si>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</si>
  <si>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</si>
  <si>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</si>
  <si>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</si>
  <si>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</si>
  <si>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</si>
  <si>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</si>
  <si>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</si>
  <si>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</si>
  <si>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</si>
  <si>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</si>
  <si>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</si>
  <si>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</si>
  <si>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</si>
  <si>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</si>
  <si>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</si>
  <si>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</si>
  <si>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</si>
  <si>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</si>
  <si>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</si>
  <si>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</si>
  <si>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</si>
  <si>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</si>
  <si>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</si>
  <si>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</si>
  <si>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</si>
  <si>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</si>
  <si>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</si>
  <si>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</si>
  <si>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</si>
  <si>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</si>
  <si>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</si>
  <si>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</si>
  <si>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</si>
  <si>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</si>
  <si>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</si>
  <si>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</si>
  <si>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</si>
  <si>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</si>
  <si>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</si>
  <si>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</si>
  <si>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</si>
  <si>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</si>
  <si>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</si>
  <si>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</si>
  <si>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</si>
  <si>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</si>
  <si>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</si>
  <si>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</si>
  <si>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</si>
  <si>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</si>
  <si>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</si>
  <si>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</si>
  <si>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</si>
  <si>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</si>
  <si>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</si>
  <si>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</si>
  <si>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</si>
  <si>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</si>
  <si>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</si>
  <si>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</si>
  <si>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</si>
  <si>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</si>
  <si>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</si>
  <si>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</si>
  <si>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</si>
  <si>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</si>
  <si>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</si>
  <si>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</si>
  <si>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</si>
  <si>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</si>
  <si>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</si>
  <si>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</si>
  <si>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</si>
  <si>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</si>
  <si>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</si>
  <si>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</si>
  <si>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</si>
  <si>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</si>
  <si>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</si>
  <si>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</si>
  <si>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</si>
  <si>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</si>
  <si>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</si>
  <si>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</si>
  <si>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</si>
  <si>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</si>
  <si>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</si>
  <si>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</si>
  <si>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</si>
  <si>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</si>
  <si>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</si>
  <si>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</si>
  <si>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</si>
  <si>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</si>
  <si>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</si>
  <si>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</si>
  <si>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</si>
  <si>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</si>
  <si>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</si>
  <si>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</si>
  <si>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</si>
  <si>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</si>
  <si>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</si>
  <si>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</si>
  <si>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</si>
  <si>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</si>
  <si>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</si>
  <si>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</si>
  <si>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</si>
  <si>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</si>
  <si>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</si>
  <si>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</si>
  <si>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</si>
  <si>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</si>
  <si>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</si>
  <si>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</si>
  <si>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</si>
  <si>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</si>
  <si>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</si>
  <si>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</si>
  <si>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</si>
  <si>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</si>
  <si>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</si>
  <si>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</si>
  <si>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</si>
  <si>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</si>
  <si>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</si>
  <si>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</si>
  <si>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</si>
  <si>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</si>
  <si>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</si>
  <si>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</si>
  <si>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</si>
  <si>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</si>
  <si>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</si>
  <si>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</si>
  <si>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</si>
  <si>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</si>
  <si>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</si>
  <si>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</si>
  <si>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</si>
  <si>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</si>
  <si>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</si>
  <si>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</si>
  <si>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</si>
  <si>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</si>
  <si>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</si>
  <si>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</si>
  <si>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</si>
  <si>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</si>
  <si>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</si>
  <si>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</si>
  <si>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</si>
  <si>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</si>
  <si>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</si>
  <si>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</si>
  <si>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</si>
  <si>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</si>
  <si>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</si>
  <si>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</si>
  <si>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</si>
  <si>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</si>
  <si>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</si>
  <si>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</si>
  <si>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</si>
  <si>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</si>
  <si>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</si>
  <si>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</si>
  <si>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</si>
  <si>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</si>
  <si>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</si>
  <si>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</si>
  <si>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</si>
  <si>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</si>
  <si>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</si>
  <si>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</si>
  <si>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</si>
  <si>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</si>
  <si>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</si>
  <si>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</si>
  <si>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</si>
  <si>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</si>
  <si>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</si>
  <si>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</si>
  <si>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</si>
  <si>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</si>
  <si>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</si>
  <si>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</si>
  <si>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</si>
  <si>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</si>
  <si>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</si>
  <si>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</si>
  <si>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</si>
  <si>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</si>
  <si>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</si>
  <si>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</si>
  <si>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</si>
  <si>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</si>
  <si>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</si>
  <si>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</si>
  <si>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</si>
  <si>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</si>
  <si>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</si>
  <si>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</si>
  <si>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</si>
  <si>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</si>
  <si>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</si>
  <si>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</si>
  <si>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</si>
  <si>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</si>
  <si>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</si>
  <si>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</si>
  <si>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</si>
  <si>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</si>
  <si>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</si>
  <si>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</si>
  <si>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</si>
  <si>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</si>
  <si>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</si>
  <si>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</si>
  <si>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</si>
  <si>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</si>
  <si>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</si>
  <si>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</si>
  <si>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</si>
  <si>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</si>
  <si>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</si>
  <si>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</si>
  <si>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</si>
  <si>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</si>
  <si>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</si>
  <si>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</si>
  <si>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</si>
  <si>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</si>
  <si>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</si>
  <si>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</si>
  <si>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</si>
  <si>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</si>
  <si>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</si>
  <si>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</si>
  <si>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</si>
  <si>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</si>
  <si>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</si>
  <si>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</si>
  <si>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</si>
  <si>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</si>
  <si>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</si>
  <si>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</si>
  <si>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</si>
  <si>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</si>
  <si>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</si>
  <si>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</si>
  <si>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</si>
  <si>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</si>
  <si>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</si>
  <si>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</si>
  <si>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</si>
  <si>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</si>
  <si>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</si>
  <si>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</si>
  <si>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</si>
  <si>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</si>
  <si>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</si>
  <si>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</si>
  <si>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</si>
  <si>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</si>
  <si>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</si>
  <si>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</si>
  <si>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</si>
  <si>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</si>
  <si>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</si>
  <si>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</si>
  <si>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</si>
  <si>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</si>
  <si>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</si>
  <si>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</si>
  <si>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</si>
  <si>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</si>
  <si>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</si>
  <si>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</si>
  <si>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</si>
  <si>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</si>
  <si>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</si>
  <si>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</si>
  <si>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</si>
  <si>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</si>
  <si>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</si>
  <si>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</si>
  <si>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</si>
  <si>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</si>
  <si>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</si>
  <si>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</si>
  <si>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</si>
  <si>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</si>
  <si>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</si>
  <si>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</si>
  <si>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</si>
  <si>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</si>
  <si>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</si>
  <si>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</si>
  <si>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</si>
  <si>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</si>
  <si>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</si>
  <si>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</si>
  <si>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</si>
  <si>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</si>
  <si>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</si>
  <si>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</si>
  <si>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</si>
  <si>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</si>
  <si>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</si>
  <si>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</si>
  <si>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</si>
  <si>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</si>
  <si>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</si>
  <si>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</si>
  <si>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</si>
  <si>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</si>
  <si>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</si>
  <si>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</si>
  <si>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</si>
  <si>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</si>
  <si>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</si>
  <si>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</si>
  <si>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</si>
  <si>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</si>
  <si>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</si>
  <si>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</si>
  <si>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</si>
  <si>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</si>
  <si>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</si>
  <si>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</si>
  <si>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</si>
  <si>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</si>
  <si>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</si>
  <si>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</si>
  <si>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</si>
  <si>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</si>
  <si>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</si>
  <si>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</si>
  <si>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</si>
  <si>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</si>
  <si>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</si>
  <si>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</si>
  <si>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</si>
  <si>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</si>
  <si>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</si>
  <si>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</si>
  <si>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</si>
  <si>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</si>
  <si>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</si>
  <si>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</si>
  <si>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</si>
  <si>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</si>
  <si>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</si>
  <si>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</si>
  <si>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</si>
  <si>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</si>
  <si>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</si>
  <si>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</si>
  <si>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</si>
  <si>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</si>
  <si>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</si>
  <si>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</si>
  <si>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</si>
  <si>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</si>
  <si>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</si>
  <si>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</si>
  <si>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</si>
  <si>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</si>
  <si>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</si>
  <si>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</si>
  <si>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</si>
  <si>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</si>
  <si>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</si>
  <si>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</si>
  <si>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</si>
  <si>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</si>
  <si>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</si>
  <si>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</si>
  <si>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</si>
  <si>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</si>
  <si>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</si>
  <si>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</si>
  <si>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</si>
  <si>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</si>
  <si>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</si>
  <si>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</si>
  <si>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</si>
  <si>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</si>
  <si>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</si>
  <si>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</si>
  <si>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</si>
  <si>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</si>
  <si>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</si>
  <si>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</si>
  <si>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</si>
  <si>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</si>
  <si>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</si>
  <si>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</si>
  <si>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</si>
  <si>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</si>
  <si>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</si>
  <si>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</si>
  <si>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</si>
  <si>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</si>
  <si>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</si>
  <si>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</si>
  <si>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</si>
  <si>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</si>
  <si>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</si>
  <si>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</si>
  <si>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</si>
  <si>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</si>
  <si>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</si>
  <si>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</si>
  <si>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</si>
  <si>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</si>
  <si>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</si>
  <si>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</si>
  <si>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</si>
  <si>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</si>
  <si>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</si>
  <si>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</si>
  <si>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</si>
  <si>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</si>
  <si>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</si>
  <si>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</si>
  <si>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</si>
  <si>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</si>
  <si>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</si>
  <si>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</si>
  <si>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</si>
  <si>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</si>
  <si>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</si>
  <si>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</si>
  <si>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</si>
  <si>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</si>
  <si>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</si>
  <si>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</si>
  <si>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</si>
  <si>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</si>
  <si>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</si>
  <si>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</si>
  <si>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</si>
  <si>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</si>
  <si>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</si>
  <si>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</si>
  <si>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</si>
  <si>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</si>
  <si>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</si>
  <si>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</si>
  <si>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</si>
  <si>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</si>
  <si>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</si>
  <si>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</si>
  <si>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</si>
  <si>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</si>
  <si>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</si>
  <si>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</si>
  <si>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</si>
  <si>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</si>
  <si>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</si>
  <si>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</si>
  <si>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</si>
  <si>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</si>
  <si>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</si>
  <si>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</si>
  <si>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</si>
  <si>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</si>
  <si>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</si>
  <si>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</si>
  <si>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</si>
  <si>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</si>
  <si>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</si>
  <si>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</si>
  <si>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</si>
  <si>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</si>
  <si>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</si>
  <si>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</si>
  <si>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</si>
  <si>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</si>
  <si>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</si>
  <si>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</si>
  <si>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</si>
  <si>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</si>
  <si>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</si>
  <si>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</si>
  <si>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</si>
  <si>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</si>
  <si>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</si>
  <si>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</si>
  <si>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</si>
  <si>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</si>
  <si>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</si>
  <si>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</si>
  <si>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</si>
  <si>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</si>
  <si>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</si>
  <si>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</si>
  <si>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</si>
  <si>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</si>
  <si>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</si>
  <si>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</si>
  <si>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</si>
  <si>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</si>
  <si>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</si>
  <si>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</si>
  <si>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</si>
  <si>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</si>
  <si>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</si>
  <si>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</si>
  <si>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</si>
  <si>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</si>
  <si>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</si>
  <si>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</si>
  <si>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</si>
  <si>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</si>
  <si>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</si>
  <si>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</si>
  <si>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</si>
  <si>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</si>
  <si>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</si>
  <si>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</si>
  <si>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</si>
  <si>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</si>
  <si>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</si>
  <si>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</si>
  <si>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</si>
  <si>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</si>
  <si>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</si>
  <si>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</si>
  <si>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</si>
  <si>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</si>
  <si>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</si>
  <si>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</si>
  <si>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</si>
  <si>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</si>
  <si>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</si>
  <si>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</si>
  <si>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</si>
  <si>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</si>
  <si>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</si>
  <si>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</si>
  <si>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</si>
  <si>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</si>
  <si>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</si>
  <si>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</si>
  <si>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</si>
  <si>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</si>
  <si>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</si>
  <si>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</si>
  <si>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</si>
  <si>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</si>
  <si>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</si>
  <si>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</si>
  <si>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</si>
  <si>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</si>
  <si>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</si>
  <si>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</si>
  <si>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</si>
  <si>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</si>
  <si>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</si>
  <si>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</si>
  <si>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</si>
  <si>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</si>
  <si>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</si>
  <si>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</si>
  <si>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</si>
  <si>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</si>
  <si>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</si>
  <si>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</si>
  <si>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</si>
  <si>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</si>
  <si>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</si>
  <si>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</si>
  <si>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</si>
  <si>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</si>
  <si>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</si>
  <si>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</si>
  <si>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</si>
  <si>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</si>
  <si>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</si>
  <si>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</si>
  <si>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</si>
  <si>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</si>
  <si>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</si>
  <si>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</si>
  <si>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</si>
  <si>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</si>
  <si>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</si>
  <si>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</si>
  <si>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</si>
  <si>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</si>
  <si>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</si>
  <si>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</si>
  <si>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</si>
  <si>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</si>
  <si>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</si>
  <si>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</si>
  <si>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</si>
  <si>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</si>
  <si>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</si>
  <si>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</si>
  <si>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</si>
  <si>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</si>
  <si>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</si>
  <si>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</si>
  <si>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</si>
  <si>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</si>
  <si>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</si>
  <si>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</si>
  <si>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</si>
  <si>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</si>
  <si>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</si>
  <si>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</si>
  <si>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</si>
  <si>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</si>
  <si>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</si>
  <si>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</si>
  <si>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</si>
  <si>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</si>
  <si>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</si>
  <si>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</si>
  <si>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</si>
  <si>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</si>
  <si>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</si>
  <si>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</si>
  <si>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</si>
  <si>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</si>
  <si>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</si>
  <si>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</si>
  <si>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</si>
  <si>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</si>
  <si>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</si>
  <si>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</si>
  <si>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</si>
  <si>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</si>
  <si>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</si>
  <si>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</si>
  <si>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</si>
  <si>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</si>
  <si>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</si>
  <si>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</si>
  <si>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</si>
  <si>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</si>
  <si>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</si>
  <si>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</si>
  <si>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</si>
  <si>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</si>
  <si>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</si>
  <si>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</si>
  <si>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</si>
  <si>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</si>
  <si>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</si>
  <si>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</si>
  <si>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</si>
  <si>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</si>
  <si>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</si>
  <si>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</si>
  <si>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</si>
  <si>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</si>
  <si>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</si>
  <si>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</si>
  <si>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</si>
  <si>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</si>
  <si>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</si>
  <si>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</si>
  <si>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</si>
  <si>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</si>
  <si>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</si>
  <si>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</si>
  <si>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</si>
  <si>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</si>
  <si>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</si>
  <si>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</si>
  <si>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</si>
  <si>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</si>
  <si>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</si>
  <si>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</si>
  <si>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</si>
  <si>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</si>
  <si>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</si>
  <si>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</si>
  <si>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</si>
  <si>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</si>
  <si>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</si>
  <si>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</si>
  <si>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</si>
  <si>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</si>
  <si>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</si>
  <si>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</si>
  <si>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</si>
  <si>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</si>
  <si>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</si>
  <si>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</si>
  <si>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</si>
  <si>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</si>
  <si>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</si>
  <si>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</si>
  <si>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</si>
  <si>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</si>
  <si>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</si>
  <si>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</si>
  <si>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</si>
  <si>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</si>
  <si>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</si>
  <si>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</si>
  <si>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</si>
  <si>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</si>
  <si>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</si>
  <si>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</si>
  <si>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</si>
  <si>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</si>
  <si>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</si>
  <si>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</si>
  <si>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</si>
  <si>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</si>
  <si>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</si>
  <si>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</si>
  <si>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</si>
  <si>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</si>
  <si>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</si>
  <si>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</si>
  <si>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</si>
  <si>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</si>
  <si>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</si>
  <si>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</si>
  <si>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</si>
  <si>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</si>
  <si>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</si>
  <si>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</si>
  <si>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</si>
  <si>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</si>
  <si>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</si>
  <si>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</si>
  <si>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</si>
  <si>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</si>
  <si>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</si>
  <si>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</si>
  <si>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</si>
  <si>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</si>
  <si>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</si>
  <si>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</si>
  <si>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</si>
  <si>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b882</t>
  </si>
  <si>
    <t>d760</t>
  </si>
  <si>
    <t>c1060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</si>
</sst>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7607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2921145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2921145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2921145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2921145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2921145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2921145</v>
      </c>
      <c r="Q76" s="1234">
        <f>+ROUND(Q55+Q62+Q66+Q70+Q74,0)</f>
        <v>0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2921145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2921145</v>
      </c>
      <c r="Q78" s="1110">
        <f>+ROUND(OTCHET!L415,0)</f>
        <v>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2921145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2921145</v>
      </c>
      <c r="Q80" s="1244">
        <f>+ROUND(Q78+Q79,0)</f>
        <v>0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46" operator="notEqual" stopIfTrue="1">
      <formula>0</formula>
    </cfRule>
  </conditionalFormatting>
  <conditionalFormatting sqref="B131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5:G136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52" operator="equal" stopIfTrue="1">
      <formula>"НЕРАВНЕНИЕ!"</formula>
    </cfRule>
  </conditionalFormatting>
  <conditionalFormatting sqref="L135:M136">
    <cfRule type="cellIs" priority="40" dxfId="152" operator="equal" stopIfTrue="1">
      <formula>"НЕРАВНЕНИЕ!"</formula>
    </cfRule>
  </conditionalFormatting>
  <conditionalFormatting sqref="F138:G139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52" operator="equal" stopIfTrue="1">
      <formula>"НЕРАВНЕНИЕ !"</formula>
    </cfRule>
  </conditionalFormatting>
  <conditionalFormatting sqref="L138:M139">
    <cfRule type="cellIs" priority="36" dxfId="152" operator="equal" stopIfTrue="1">
      <formula>"НЕРАВНЕНИЕ !"</formula>
    </cfRule>
  </conditionalFormatting>
  <conditionalFormatting sqref="I138:J139 L138:L139 N138:N139 F138:G139">
    <cfRule type="cellIs" priority="35" dxfId="152" operator="notEqual">
      <formula>0</formula>
    </cfRule>
  </conditionalFormatting>
  <conditionalFormatting sqref="I131:J131">
    <cfRule type="cellIs" priority="33" dxfId="146" operator="notEqual" stopIfTrue="1">
      <formula>0</formula>
    </cfRule>
  </conditionalFormatting>
  <conditionalFormatting sqref="L81">
    <cfRule type="cellIs" priority="28" dxfId="146" operator="notEqual" stopIfTrue="1">
      <formula>0</formula>
    </cfRule>
  </conditionalFormatting>
  <conditionalFormatting sqref="N81">
    <cfRule type="cellIs" priority="27" dxfId="146" operator="notEqual" stopIfTrue="1">
      <formula>0</formula>
    </cfRule>
  </conditionalFormatting>
  <conditionalFormatting sqref="L131">
    <cfRule type="cellIs" priority="32" dxfId="146" operator="notEqual" stopIfTrue="1">
      <formula>0</formula>
    </cfRule>
  </conditionalFormatting>
  <conditionalFormatting sqref="N131">
    <cfRule type="cellIs" priority="31" dxfId="146" operator="notEqual" stopIfTrue="1">
      <formula>0</formula>
    </cfRule>
  </conditionalFormatting>
  <conditionalFormatting sqref="F81:H81">
    <cfRule type="cellIs" priority="30" dxfId="146" operator="notEqual" stopIfTrue="1">
      <formula>0</formula>
    </cfRule>
  </conditionalFormatting>
  <conditionalFormatting sqref="I81:J81">
    <cfRule type="cellIs" priority="29" dxfId="146" operator="notEqual" stopIfTrue="1">
      <formula>0</formula>
    </cfRule>
  </conditionalFormatting>
  <conditionalFormatting sqref="B81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1:Q131">
    <cfRule type="cellIs" priority="24" dxfId="146" operator="notEqual" stopIfTrue="1">
      <formula>0</formula>
    </cfRule>
  </conditionalFormatting>
  <conditionalFormatting sqref="P135:Q136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1:Q81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2921145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2921145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2921145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2921145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46" operator="notEqual" stopIfTrue="1">
      <formula>0</formula>
    </cfRule>
  </conditionalFormatting>
  <conditionalFormatting sqref="E103:I103">
    <cfRule type="cellIs" priority="19" dxfId="146" operator="notEqual" stopIfTrue="1">
      <formula>0</formula>
    </cfRule>
  </conditionalFormatting>
  <conditionalFormatting sqref="G105:H105 B105">
    <cfRule type="cellIs" priority="18" dxfId="162" operator="equal" stopIfTrue="1">
      <formula>0</formula>
    </cfRule>
  </conditionalFormatting>
  <conditionalFormatting sqref="I112 E108">
    <cfRule type="cellIs" priority="17" dxfId="150" operator="equal" stopIfTrue="1">
      <formula>0</formula>
    </cfRule>
  </conditionalFormatting>
  <conditionalFormatting sqref="E112:F112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3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3"/>
  <sheetViews>
    <sheetView zoomScale="75" zoomScaleNormal="75" zoomScalePageLayoutView="0" workbookViewId="0" topLeftCell="B17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РА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43100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Симеоновград</v>
      </c>
      <c r="C12" s="1802"/>
      <c r="D12" s="1803"/>
      <c r="E12" s="118" t="s">
        <v>985</v>
      </c>
      <c r="F12" s="1592" t="s">
        <v>1654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5" t="s">
        <v>2044</v>
      </c>
      <c r="F19" s="1776"/>
      <c r="G19" s="1776"/>
      <c r="H19" s="1777"/>
      <c r="I19" s="1788" t="s">
        <v>2045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РА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69">
        <f>$B$9</f>
        <v>0</v>
      </c>
      <c r="C175" s="1770"/>
      <c r="D175" s="1771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Симеоновград</v>
      </c>
      <c r="C178" s="1802"/>
      <c r="D178" s="1803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5" t="s">
        <v>2046</v>
      </c>
      <c r="F182" s="1776"/>
      <c r="G182" s="1776"/>
      <c r="H182" s="1777"/>
      <c r="I182" s="1778" t="s">
        <v>2047</v>
      </c>
      <c r="J182" s="1779"/>
      <c r="K182" s="1779"/>
      <c r="L182" s="178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7" t="s">
        <v>766</v>
      </c>
      <c r="D189" s="176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3" t="s">
        <v>199</v>
      </c>
      <c r="D195" s="176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5" t="s">
        <v>204</v>
      </c>
      <c r="D203" s="176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7" t="s">
        <v>205</v>
      </c>
      <c r="D204" s="176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3" t="s">
        <v>279</v>
      </c>
      <c r="D222" s="175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3" t="s">
        <v>741</v>
      </c>
      <c r="D226" s="175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3" t="s">
        <v>224</v>
      </c>
      <c r="D232" s="175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3" t="s">
        <v>226</v>
      </c>
      <c r="D235" s="175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9" t="s">
        <v>227</v>
      </c>
      <c r="D236" s="176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9" t="s">
        <v>228</v>
      </c>
      <c r="D237" s="176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9" t="s">
        <v>1686</v>
      </c>
      <c r="D238" s="176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3" t="s">
        <v>229</v>
      </c>
      <c r="D239" s="175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3" t="s">
        <v>241</v>
      </c>
      <c r="D255" s="175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3" t="s">
        <v>242</v>
      </c>
      <c r="D256" s="175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3" t="s">
        <v>243</v>
      </c>
      <c r="D257" s="175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3" t="s">
        <v>244</v>
      </c>
      <c r="D258" s="175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3" t="s">
        <v>1691</v>
      </c>
      <c r="D265" s="175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3" t="s">
        <v>1688</v>
      </c>
      <c r="D269" s="175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3" t="s">
        <v>1689</v>
      </c>
      <c r="D270" s="175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9" t="s">
        <v>254</v>
      </c>
      <c r="D271" s="176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3" t="s">
        <v>280</v>
      </c>
      <c r="D272" s="175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1" t="s">
        <v>255</v>
      </c>
      <c r="D275" s="1762"/>
      <c r="E275" s="311">
        <f aca="true" t="shared" si="70" ref="E275:L276">SUMIF($B$603:$B$12309,$B275,E$603:E$12309)</f>
        <v>2921145</v>
      </c>
      <c r="F275" s="275">
        <f t="shared" si="70"/>
        <v>0</v>
      </c>
      <c r="G275" s="276">
        <f t="shared" si="70"/>
        <v>2921145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  <v>1</v>
      </c>
      <c r="N275" s="278"/>
    </row>
    <row r="276" spans="1:14" s="41" customFormat="1" ht="15.75">
      <c r="A276" s="22">
        <v>710</v>
      </c>
      <c r="B276" s="366">
        <v>5200</v>
      </c>
      <c r="C276" s="1761" t="s">
        <v>256</v>
      </c>
      <c r="D276" s="1762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1" t="s">
        <v>642</v>
      </c>
      <c r="D284" s="1762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1" t="s">
        <v>704</v>
      </c>
      <c r="D287" s="1762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3" t="s">
        <v>705</v>
      </c>
      <c r="D288" s="175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5" t="s">
        <v>935</v>
      </c>
      <c r="D293" s="175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7" t="s">
        <v>713</v>
      </c>
      <c r="D297" s="1758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2921145</v>
      </c>
      <c r="F301" s="397">
        <f t="shared" si="79"/>
        <v>0</v>
      </c>
      <c r="G301" s="398">
        <f t="shared" si="79"/>
        <v>2921145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РА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69">
        <f>$B$9</f>
        <v>0</v>
      </c>
      <c r="C346" s="1770"/>
      <c r="D346" s="1771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Симеоновград</v>
      </c>
      <c r="C349" s="1802"/>
      <c r="D349" s="1803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91" t="s">
        <v>2048</v>
      </c>
      <c r="F353" s="1792"/>
      <c r="G353" s="1792"/>
      <c r="H353" s="179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2921145</v>
      </c>
      <c r="F395" s="1623">
        <f t="shared" si="92"/>
        <v>0</v>
      </c>
      <c r="G395" s="1654">
        <f t="shared" si="92"/>
        <v>2921145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2921145</v>
      </c>
      <c r="F396" s="152">
        <v>0</v>
      </c>
      <c r="G396" s="1647">
        <v>2921145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944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699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700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718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2921145</v>
      </c>
      <c r="F415" s="497">
        <f t="shared" si="98"/>
        <v>0</v>
      </c>
      <c r="G415" s="498">
        <f t="shared" si="98"/>
        <v>2921145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786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723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702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948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РА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69">
        <f>$B$9</f>
        <v>0</v>
      </c>
      <c r="C431" s="1770"/>
      <c r="D431" s="1771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Симеоновград</v>
      </c>
      <c r="C434" s="1802"/>
      <c r="D434" s="1803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5" t="s">
        <v>2050</v>
      </c>
      <c r="F438" s="1776"/>
      <c r="G438" s="1776"/>
      <c r="H438" s="1777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3" t="str">
        <f>$B$7</f>
        <v>ОТЧЕТНИ ДАННИ ПО ЕБК ЗА СМЕТКИТЕ ЗА СРЕДСТВАТА ОТ ЕВРОПЕЙСКИЯ СЪЮЗ - РА</v>
      </c>
      <c r="C445" s="1784"/>
      <c r="D445" s="178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69">
        <f>$B$9</f>
        <v>0</v>
      </c>
      <c r="C447" s="1770"/>
      <c r="D447" s="1771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Симеоновград</v>
      </c>
      <c r="C450" s="1802"/>
      <c r="D450" s="1803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85" t="s">
        <v>2052</v>
      </c>
      <c r="F454" s="1786"/>
      <c r="G454" s="1786"/>
      <c r="H454" s="178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787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790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2026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793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800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952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957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958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959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960</v>
      </c>
      <c r="D520" s="1820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962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963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964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965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974</v>
      </c>
      <c r="D562" s="181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979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852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/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9"/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900</v>
      </c>
      <c r="C600" s="1836"/>
      <c r="D600" s="673" t="s">
        <v>901</v>
      </c>
      <c r="E600" s="674"/>
      <c r="F600" s="675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/>
      <c r="C601" s="1839"/>
      <c r="D601" s="676" t="s">
        <v>902</v>
      </c>
      <c r="E601" s="677"/>
      <c r="F601" s="678"/>
      <c r="G601" s="679" t="s">
        <v>903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3" t="str">
        <f>$B$7</f>
        <v>ОТЧЕТНИ ДАННИ ПО ЕБК ЗА СМЕТКИТЕ ЗА СРЕДСТВАТА ОТ ЕВРОПЕЙСКИЯ СЪЮЗ - РА</v>
      </c>
      <c r="C608" s="1784"/>
      <c r="D608" s="1784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69">
        <f>$B$9</f>
        <v>0</v>
      </c>
      <c r="C610" s="1770"/>
      <c r="D610" s="1771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2" t="str">
        <f>$B$12</f>
        <v>Симеоновград</v>
      </c>
      <c r="C613" s="1773"/>
      <c r="D613" s="1774"/>
      <c r="E613" s="411" t="s">
        <v>910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5" t="s">
        <v>2057</v>
      </c>
      <c r="F617" s="1776"/>
      <c r="G617" s="1776"/>
      <c r="H617" s="1777"/>
      <c r="I617" s="1778" t="s">
        <v>2058</v>
      </c>
      <c r="J617" s="1779"/>
      <c r="K617" s="1779"/>
      <c r="L617" s="178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3311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3311</v>
      </c>
      <c r="D622" s="1458" t="s">
        <v>2038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1" t="s">
        <v>763</v>
      </c>
      <c r="D624" s="178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7" t="s">
        <v>766</v>
      </c>
      <c r="D627" s="176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3" t="s">
        <v>199</v>
      </c>
      <c r="D633" s="1764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5" t="s">
        <v>204</v>
      </c>
      <c r="D641" s="176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7" t="s">
        <v>205</v>
      </c>
      <c r="D642" s="176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3" t="s">
        <v>279</v>
      </c>
      <c r="D660" s="1754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3" t="s">
        <v>741</v>
      </c>
      <c r="D664" s="1754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3" t="s">
        <v>224</v>
      </c>
      <c r="D670" s="1754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3" t="s">
        <v>226</v>
      </c>
      <c r="D673" s="1754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59" t="s">
        <v>227</v>
      </c>
      <c r="D674" s="1760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59" t="s">
        <v>228</v>
      </c>
      <c r="D675" s="1760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59" t="s">
        <v>1690</v>
      </c>
      <c r="D676" s="1760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3" t="s">
        <v>229</v>
      </c>
      <c r="D677" s="1754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3" t="s">
        <v>241</v>
      </c>
      <c r="D693" s="1754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3" t="s">
        <v>242</v>
      </c>
      <c r="D694" s="1754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3" t="s">
        <v>243</v>
      </c>
      <c r="D695" s="1754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3" t="s">
        <v>244</v>
      </c>
      <c r="D696" s="1754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3" t="s">
        <v>1691</v>
      </c>
      <c r="D703" s="1754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3" t="s">
        <v>1688</v>
      </c>
      <c r="D707" s="1754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3" t="s">
        <v>1689</v>
      </c>
      <c r="D708" s="1754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59" t="s">
        <v>254</v>
      </c>
      <c r="D709" s="1760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3" t="s">
        <v>280</v>
      </c>
      <c r="D710" s="1754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61" t="s">
        <v>255</v>
      </c>
      <c r="D713" s="1762"/>
      <c r="E713" s="311">
        <f>F713+G713+H713</f>
        <v>1089147</v>
      </c>
      <c r="F713" s="1428">
        <v>0</v>
      </c>
      <c r="G713" s="1429">
        <v>1089147</v>
      </c>
      <c r="H713" s="1430">
        <v>0</v>
      </c>
      <c r="I713" s="1428">
        <v>0</v>
      </c>
      <c r="J713" s="1429">
        <v>0</v>
      </c>
      <c r="K713" s="1430">
        <v>0</v>
      </c>
      <c r="L713" s="311">
        <f>I713+J713+K713</f>
        <v>0</v>
      </c>
      <c r="M713" s="12">
        <f t="shared" si="159"/>
        <v>1</v>
      </c>
      <c r="N713" s="13"/>
    </row>
    <row r="714" spans="1:14" ht="15.75">
      <c r="A714" s="23">
        <v>505</v>
      </c>
      <c r="B714" s="366">
        <v>5200</v>
      </c>
      <c r="C714" s="1761" t="s">
        <v>256</v>
      </c>
      <c r="D714" s="1762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61" t="s">
        <v>642</v>
      </c>
      <c r="D722" s="1762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61" t="s">
        <v>704</v>
      </c>
      <c r="D725" s="1762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3" t="s">
        <v>705</v>
      </c>
      <c r="D726" s="1754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5" t="s">
        <v>935</v>
      </c>
      <c r="D731" s="1756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7" t="s">
        <v>713</v>
      </c>
      <c r="D735" s="1758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7" t="s">
        <v>713</v>
      </c>
      <c r="D736" s="1758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1089147</v>
      </c>
      <c r="F740" s="397">
        <f t="shared" si="173"/>
        <v>0</v>
      </c>
      <c r="G740" s="398">
        <f t="shared" si="173"/>
        <v>1089147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0</v>
      </c>
      <c r="K740" s="399">
        <f t="shared" si="173"/>
        <v>0</v>
      </c>
      <c r="L740" s="396">
        <f t="shared" si="173"/>
        <v>0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3" t="str">
        <f>$B$7</f>
        <v>ОТЧЕТНИ ДАННИ ПО ЕБК ЗА СМЕТКИТЕ ЗА СРЕДСТВАТА ОТ ЕВРОПЕЙСКИЯ СЪЮЗ - РА</v>
      </c>
      <c r="C746" s="1784"/>
      <c r="D746" s="1784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854</v>
      </c>
      <c r="G747" s="238"/>
      <c r="H747" s="1364" t="s">
        <v>1280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69">
        <f>$B$9</f>
        <v>0</v>
      </c>
      <c r="C748" s="1770"/>
      <c r="D748" s="1771"/>
      <c r="E748" s="115">
        <f>$E$9</f>
        <v>42736</v>
      </c>
      <c r="F748" s="227">
        <f>$F$9</f>
        <v>43100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72" t="str">
        <f>$B$12</f>
        <v>Симеоновград</v>
      </c>
      <c r="C751" s="1773"/>
      <c r="D751" s="1774"/>
      <c r="E751" s="411" t="s">
        <v>910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911</v>
      </c>
      <c r="E753" s="239">
        <f>$E$15</f>
        <v>42</v>
      </c>
      <c r="F753" s="415" t="str">
        <f>$F$15</f>
        <v>СЕС - РА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731</v>
      </c>
      <c r="E755" s="1775" t="s">
        <v>2057</v>
      </c>
      <c r="F755" s="1776"/>
      <c r="G755" s="1776"/>
      <c r="H755" s="1777"/>
      <c r="I755" s="1778" t="s">
        <v>2058</v>
      </c>
      <c r="J755" s="1779"/>
      <c r="K755" s="1779"/>
      <c r="L755" s="178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732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762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04" t="e">
        <f>VLOOKUP(D758,OP_LIST2,2,FALSE)</f>
        <v>#N/A</v>
      </c>
      <c r="D758" s="1464"/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6605</v>
      </c>
      <c r="D759" s="1464" t="s">
        <v>811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3">
        <f>+C759</f>
        <v>6605</v>
      </c>
      <c r="D760" s="1458" t="s">
        <v>605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733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81" t="s">
        <v>763</v>
      </c>
      <c r="D762" s="178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764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765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7" t="s">
        <v>766</v>
      </c>
      <c r="D765" s="176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767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768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63" t="s">
        <v>199</v>
      </c>
      <c r="D771" s="1764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0</v>
      </c>
      <c r="J771" s="276">
        <f t="shared" si="177"/>
        <v>0</v>
      </c>
      <c r="K771" s="277">
        <f t="shared" si="177"/>
        <v>0</v>
      </c>
      <c r="L771" s="274">
        <f t="shared" si="177"/>
        <v>0</v>
      </c>
      <c r="M771" s="12">
        <f t="shared" si="175"/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/>
      <c r="J772" s="153"/>
      <c r="K772" s="1421"/>
      <c r="L772" s="282">
        <f aca="true" t="shared" si="179" ref="L772:L779">I772+J772+K772</f>
        <v>0</v>
      </c>
      <c r="M772" s="12">
        <f t="shared" si="175"/>
      </c>
      <c r="N772" s="13"/>
    </row>
    <row r="773" spans="1:14" ht="15.75">
      <c r="A773" s="10"/>
      <c r="B773" s="292"/>
      <c r="C773" s="305">
        <v>552</v>
      </c>
      <c r="D773" s="306" t="s">
        <v>930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891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/>
      <c r="J775" s="159"/>
      <c r="K775" s="1426"/>
      <c r="L775" s="296">
        <f t="shared" si="179"/>
        <v>0</v>
      </c>
      <c r="M775" s="12">
        <f t="shared" si="175"/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/>
      <c r="J776" s="159"/>
      <c r="K776" s="1426"/>
      <c r="L776" s="296">
        <f t="shared" si="179"/>
        <v>0</v>
      </c>
      <c r="M776" s="12">
        <f t="shared" si="175"/>
      </c>
      <c r="N776" s="13"/>
    </row>
    <row r="777" spans="1:14" ht="30">
      <c r="A777" s="10"/>
      <c r="B777" s="292"/>
      <c r="C777" s="305">
        <v>588</v>
      </c>
      <c r="D777" s="306" t="s">
        <v>893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65" t="s">
        <v>204</v>
      </c>
      <c r="D779" s="176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7" t="s">
        <v>205</v>
      </c>
      <c r="D780" s="176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894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820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931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3" t="s">
        <v>279</v>
      </c>
      <c r="D798" s="1754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932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933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934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3" t="s">
        <v>741</v>
      </c>
      <c r="D802" s="1754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3" t="s">
        <v>224</v>
      </c>
      <c r="D808" s="1754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3" t="s">
        <v>226</v>
      </c>
      <c r="D811" s="1754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59" t="s">
        <v>227</v>
      </c>
      <c r="D812" s="1760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59" t="s">
        <v>228</v>
      </c>
      <c r="D813" s="1760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59" t="s">
        <v>1690</v>
      </c>
      <c r="D814" s="1760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3" t="s">
        <v>229</v>
      </c>
      <c r="D815" s="1754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2024</v>
      </c>
      <c r="E816" s="282">
        <f>F816+G816+H816</f>
        <v>0</v>
      </c>
      <c r="F816" s="152"/>
      <c r="G816" s="153"/>
      <c r="H816" s="1421"/>
      <c r="I816" s="152"/>
      <c r="J816" s="153"/>
      <c r="K816" s="1421"/>
      <c r="L816" s="282">
        <f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aca="true" t="shared" si="189" ref="E817:E823">F817+G817+H817</f>
        <v>0</v>
      </c>
      <c r="F817" s="152"/>
      <c r="G817" s="153"/>
      <c r="H817" s="1421"/>
      <c r="I817" s="152"/>
      <c r="J817" s="153"/>
      <c r="K817" s="1421"/>
      <c r="L817" s="282">
        <f aca="true" t="shared" si="190" ref="L817:L823">I817+J817+K817</f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15.75">
      <c r="A821" s="23">
        <v>235</v>
      </c>
      <c r="B821" s="293"/>
      <c r="C821" s="319">
        <v>2990</v>
      </c>
      <c r="D821" s="357" t="s">
        <v>2056</v>
      </c>
      <c r="E821" s="321">
        <f>F821+G821+H821</f>
        <v>0</v>
      </c>
      <c r="F821" s="455"/>
      <c r="G821" s="456"/>
      <c r="H821" s="1434"/>
      <c r="I821" s="455"/>
      <c r="J821" s="456"/>
      <c r="K821" s="1434"/>
      <c r="L821" s="321">
        <f>I821+J821+K821</f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734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1687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3" t="s">
        <v>241</v>
      </c>
      <c r="D831" s="1754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3" t="s">
        <v>242</v>
      </c>
      <c r="D832" s="1754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3" t="s">
        <v>243</v>
      </c>
      <c r="D833" s="1754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3" t="s">
        <v>244</v>
      </c>
      <c r="D834" s="1754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3" t="s">
        <v>1691</v>
      </c>
      <c r="D841" s="1754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3" t="s">
        <v>1688</v>
      </c>
      <c r="D845" s="1754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3" t="s">
        <v>1689</v>
      </c>
      <c r="D846" s="1754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59" t="s">
        <v>254</v>
      </c>
      <c r="D847" s="1760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3" t="s">
        <v>280</v>
      </c>
      <c r="D848" s="1754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61" t="s">
        <v>255</v>
      </c>
      <c r="D851" s="1762"/>
      <c r="E851" s="311">
        <f>F851+G851+H851</f>
        <v>1831998</v>
      </c>
      <c r="F851" s="1428">
        <v>0</v>
      </c>
      <c r="G851" s="1429">
        <v>1831998</v>
      </c>
      <c r="H851" s="1430">
        <v>0</v>
      </c>
      <c r="I851" s="1428">
        <v>0</v>
      </c>
      <c r="J851" s="1429">
        <v>0</v>
      </c>
      <c r="K851" s="1430">
        <v>0</v>
      </c>
      <c r="L851" s="311">
        <f>I851+J851+K851</f>
        <v>0</v>
      </c>
      <c r="M851" s="12">
        <f t="shared" si="194"/>
        <v>1</v>
      </c>
      <c r="N851" s="13"/>
    </row>
    <row r="852" spans="1:14" ht="15.75">
      <c r="A852" s="23">
        <v>505</v>
      </c>
      <c r="B852" s="366">
        <v>5200</v>
      </c>
      <c r="C852" s="1761" t="s">
        <v>256</v>
      </c>
      <c r="D852" s="1762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61" t="s">
        <v>642</v>
      </c>
      <c r="D860" s="1762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61" t="s">
        <v>704</v>
      </c>
      <c r="D863" s="1762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3" t="s">
        <v>705</v>
      </c>
      <c r="D864" s="1754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706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707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708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709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5" t="s">
        <v>935</v>
      </c>
      <c r="D869" s="1756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710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711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712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7" t="s">
        <v>713</v>
      </c>
      <c r="D873" s="1758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7" t="s">
        <v>713</v>
      </c>
      <c r="D874" s="1758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760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1831998</v>
      </c>
      <c r="F878" s="397">
        <f t="shared" si="208"/>
        <v>0</v>
      </c>
      <c r="G878" s="398">
        <f t="shared" si="208"/>
        <v>1831998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0</v>
      </c>
      <c r="K878" s="399">
        <f t="shared" si="208"/>
        <v>0</v>
      </c>
      <c r="L878" s="396">
        <f t="shared" si="208"/>
        <v>0</v>
      </c>
      <c r="M878" s="12">
        <f>(IF($E878&lt;&gt;0,$M$2,IF($L878&lt;&gt;0,$M$2,"")))</f>
        <v>1</v>
      </c>
      <c r="N878" s="73" t="str">
        <f>LEFT(C759,1)</f>
        <v>6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.7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.75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4" ht="18.75">
      <c r="A882" s="23">
        <v>785</v>
      </c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77"/>
      <c r="M882" s="74">
        <f>(IF(E877&lt;&gt;0,$G$2,IF(L877&lt;&gt;0,$G$2,"")))</f>
      </c>
      <c r="N882" s="65"/>
    </row>
    <row r="883" ht="15.75">
      <c r="A883" s="23">
        <v>790</v>
      </c>
    </row>
    <row r="884" ht="15.75">
      <c r="A884" s="23">
        <v>795</v>
      </c>
    </row>
    <row r="885" ht="15.75">
      <c r="A885" s="22">
        <v>805</v>
      </c>
    </row>
    <row r="886" ht="15.75">
      <c r="A886" s="23">
        <v>810</v>
      </c>
    </row>
    <row r="887" ht="15.75">
      <c r="A887" s="23">
        <v>815</v>
      </c>
    </row>
    <row r="888" ht="15.75">
      <c r="A888" s="28">
        <v>525</v>
      </c>
    </row>
    <row r="889" ht="15.75">
      <c r="A889" s="22">
        <v>820</v>
      </c>
    </row>
    <row r="890" ht="15.75">
      <c r="A890" s="23">
        <v>821</v>
      </c>
    </row>
    <row r="891" ht="15.75">
      <c r="A891" s="23">
        <v>822</v>
      </c>
    </row>
    <row r="892" ht="15.75">
      <c r="A892" s="23">
        <v>823</v>
      </c>
    </row>
    <row r="893" ht="15.75">
      <c r="A893" s="23">
        <v>825</v>
      </c>
    </row>
    <row r="894" ht="15.75">
      <c r="A894" s="23"/>
    </row>
    <row r="895" ht="15.75">
      <c r="A895" s="23"/>
    </row>
    <row r="896" ht="15.75">
      <c r="A896" s="23"/>
    </row>
    <row r="897" ht="15.75">
      <c r="A897" s="23"/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5"/>
    </row>
    <row r="909" ht="15.75">
      <c r="A909" s="25">
        <v>905</v>
      </c>
    </row>
    <row r="910" ht="15.75">
      <c r="A910" s="25">
        <v>906</v>
      </c>
    </row>
    <row r="911" ht="15.75">
      <c r="A911" s="25">
        <v>907</v>
      </c>
    </row>
    <row r="912" ht="15.75">
      <c r="A912" s="25">
        <v>910</v>
      </c>
    </row>
    <row r="913" ht="15.75">
      <c r="A913" s="25">
        <v>911</v>
      </c>
    </row>
  </sheetData>
  <sheetProtection password="81B0" sheet="1" objects="1" scenarios="1"/>
  <mergeCells count="17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64:D864"/>
    <mergeCell ref="C869:D869"/>
    <mergeCell ref="C873:D873"/>
    <mergeCell ref="C874:D874"/>
    <mergeCell ref="C847:D847"/>
    <mergeCell ref="C848:D848"/>
    <mergeCell ref="C851:D851"/>
    <mergeCell ref="C852:D852"/>
    <mergeCell ref="C860:D860"/>
    <mergeCell ref="C863:D863"/>
  </mergeCells>
  <conditionalFormatting sqref="D443">
    <cfRule type="cellIs" priority="121" dxfId="147" operator="notEqual" stopIfTrue="1">
      <formula>0</formula>
    </cfRule>
  </conditionalFormatting>
  <conditionalFormatting sqref="D594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8">
    <cfRule type="cellIs" priority="98" dxfId="163" operator="equal" stopIfTrue="1">
      <formula>0</formula>
    </cfRule>
  </conditionalFormatting>
  <conditionalFormatting sqref="E180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0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49">
    <cfRule type="cellIs" priority="87" dxfId="163" operator="equal" stopIfTrue="1">
      <formula>0</formula>
    </cfRule>
  </conditionalFormatting>
  <conditionalFormatting sqref="E351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1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4">
    <cfRule type="cellIs" priority="76" dxfId="163" operator="equal" stopIfTrue="1">
      <formula>0</formula>
    </cfRule>
  </conditionalFormatting>
  <conditionalFormatting sqref="E436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36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3">
    <cfRule type="cellIs" priority="65" dxfId="164" operator="notEqual" stopIfTrue="1">
      <formula>0</formula>
    </cfRule>
  </conditionalFormatting>
  <conditionalFormatting sqref="F443">
    <cfRule type="cellIs" priority="64" dxfId="164" operator="notEqual" stopIfTrue="1">
      <formula>0</formula>
    </cfRule>
  </conditionalFormatting>
  <conditionalFormatting sqref="G443">
    <cfRule type="cellIs" priority="63" dxfId="164" operator="notEqual" stopIfTrue="1">
      <formula>0</formula>
    </cfRule>
  </conditionalFormatting>
  <conditionalFormatting sqref="H443">
    <cfRule type="cellIs" priority="62" dxfId="164" operator="notEqual" stopIfTrue="1">
      <formula>0</formula>
    </cfRule>
  </conditionalFormatting>
  <conditionalFormatting sqref="I443">
    <cfRule type="cellIs" priority="61" dxfId="164" operator="notEqual" stopIfTrue="1">
      <formula>0</formula>
    </cfRule>
  </conditionalFormatting>
  <conditionalFormatting sqref="J443">
    <cfRule type="cellIs" priority="60" dxfId="164" operator="notEqual" stopIfTrue="1">
      <formula>0</formula>
    </cfRule>
  </conditionalFormatting>
  <conditionalFormatting sqref="K443">
    <cfRule type="cellIs" priority="59" dxfId="164" operator="notEqual" stopIfTrue="1">
      <formula>0</formula>
    </cfRule>
  </conditionalFormatting>
  <conditionalFormatting sqref="L443">
    <cfRule type="cellIs" priority="58" dxfId="164" operator="notEqual" stopIfTrue="1">
      <formula>0</formula>
    </cfRule>
  </conditionalFormatting>
  <conditionalFormatting sqref="E594">
    <cfRule type="cellIs" priority="57" dxfId="164" operator="notEqual" stopIfTrue="1">
      <formula>0</formula>
    </cfRule>
  </conditionalFormatting>
  <conditionalFormatting sqref="F594:G594">
    <cfRule type="cellIs" priority="56" dxfId="164" operator="notEqual" stopIfTrue="1">
      <formula>0</formula>
    </cfRule>
  </conditionalFormatting>
  <conditionalFormatting sqref="H594">
    <cfRule type="cellIs" priority="55" dxfId="164" operator="notEqual" stopIfTrue="1">
      <formula>0</formula>
    </cfRule>
  </conditionalFormatting>
  <conditionalFormatting sqref="I594">
    <cfRule type="cellIs" priority="54" dxfId="164" operator="notEqual" stopIfTrue="1">
      <formula>0</formula>
    </cfRule>
  </conditionalFormatting>
  <conditionalFormatting sqref="J594:K594">
    <cfRule type="cellIs" priority="53" dxfId="164" operator="notEqual" stopIfTrue="1">
      <formula>0</formula>
    </cfRule>
  </conditionalFormatting>
  <conditionalFormatting sqref="L594">
    <cfRule type="cellIs" priority="52" dxfId="164" operator="notEqual" stopIfTrue="1">
      <formula>0</formula>
    </cfRule>
  </conditionalFormatting>
  <conditionalFormatting sqref="F450">
    <cfRule type="cellIs" priority="50" dxfId="163" operator="equal" stopIfTrue="1">
      <formula>0</formula>
    </cfRule>
  </conditionalFormatting>
  <conditionalFormatting sqref="E452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2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69">
    <cfRule type="cellIs" priority="32" dxfId="33" operator="greaterThan" stopIfTrue="1">
      <formula>$G$25</formula>
    </cfRule>
  </conditionalFormatting>
  <conditionalFormatting sqref="J169">
    <cfRule type="cellIs" priority="31" dxfId="33" operator="greaterThan" stopIfTrue="1">
      <formula>$J$25</formula>
    </cfRule>
  </conditionalFormatting>
  <conditionalFormatting sqref="F613">
    <cfRule type="cellIs" priority="30" dxfId="163" operator="equal" stopIfTrue="1">
      <formula>0</formula>
    </cfRule>
  </conditionalFormatting>
  <conditionalFormatting sqref="E615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15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2">
    <cfRule type="cellIs" priority="19" dxfId="0" operator="notEqual" stopIfTrue="1">
      <formula>"ИЗБЕРЕТЕ ДЕЙНОСТ"</formula>
    </cfRule>
  </conditionalFormatting>
  <conditionalFormatting sqref="D740">
    <cfRule type="cellIs" priority="18" dxfId="166" operator="equal" stopIfTrue="1">
      <formula>0</formula>
    </cfRule>
  </conditionalFormatting>
  <conditionalFormatting sqref="C622">
    <cfRule type="cellIs" priority="17" dxfId="0" operator="notEqual" stopIfTrue="1">
      <formula>0</formula>
    </cfRule>
  </conditionalFormatting>
  <conditionalFormatting sqref="C620">
    <cfRule type="cellIs" priority="16" dxfId="0" operator="notEqual" stopIfTrue="1">
      <formula>0</formula>
    </cfRule>
  </conditionalFormatting>
  <conditionalFormatting sqref="F751">
    <cfRule type="cellIs" priority="15" dxfId="163" operator="equal" stopIfTrue="1">
      <formula>0</formula>
    </cfRule>
  </conditionalFormatting>
  <conditionalFormatting sqref="E753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3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0">
    <cfRule type="cellIs" priority="4" dxfId="0" operator="notEqual" stopIfTrue="1">
      <formula>"ИЗБЕРЕТЕ ДЕЙНОСТ"</formula>
    </cfRule>
  </conditionalFormatting>
  <conditionalFormatting sqref="D878">
    <cfRule type="cellIs" priority="3" dxfId="166" operator="equal" stopIfTrue="1">
      <formula>0</formula>
    </cfRule>
  </conditionalFormatting>
  <conditionalFormatting sqref="C760">
    <cfRule type="cellIs" priority="2" dxfId="0" operator="notEqual" stopIfTrue="1">
      <formula>0</formula>
    </cfRule>
  </conditionalFormatting>
  <conditionalFormatting sqref="C75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 D758">
      <formula1>OP_LIST</formula1>
    </dataValidation>
    <dataValidation type="list" allowBlank="1" showInputMessage="1" showErrorMessage="1" promptTitle="ВЪВЕДЕТЕ ДЕЙНОСТ" sqref="D622 D76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3">
        <f>$B$7</f>
        <v>0</v>
      </c>
      <c r="J14" s="1784"/>
      <c r="K14" s="178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69">
        <f>$B$9</f>
        <v>0</v>
      </c>
      <c r="J16" s="1770"/>
      <c r="K16" s="177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2">
        <f>$B$12</f>
        <v>0</v>
      </c>
      <c r="J19" s="1773"/>
      <c r="K19" s="1774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5" t="s">
        <v>2057</v>
      </c>
      <c r="M23" s="1776"/>
      <c r="N23" s="1776"/>
      <c r="O23" s="1777"/>
      <c r="P23" s="1778" t="s">
        <v>2058</v>
      </c>
      <c r="Q23" s="1779"/>
      <c r="R23" s="1779"/>
      <c r="S23" s="178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7" t="s">
        <v>766</v>
      </c>
      <c r="K33" s="176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3" t="s">
        <v>199</v>
      </c>
      <c r="K39" s="176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5" t="s">
        <v>204</v>
      </c>
      <c r="K47" s="176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7" t="s">
        <v>205</v>
      </c>
      <c r="K48" s="176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3" t="s">
        <v>279</v>
      </c>
      <c r="K66" s="175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3" t="s">
        <v>741</v>
      </c>
      <c r="K70" s="175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3" t="s">
        <v>224</v>
      </c>
      <c r="K76" s="175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3" t="s">
        <v>226</v>
      </c>
      <c r="K79" s="1754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9" t="s">
        <v>227</v>
      </c>
      <c r="K80" s="1760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9" t="s">
        <v>228</v>
      </c>
      <c r="K81" s="1760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9" t="s">
        <v>1690</v>
      </c>
      <c r="K82" s="1760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3" t="s">
        <v>229</v>
      </c>
      <c r="K83" s="175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3" t="s">
        <v>241</v>
      </c>
      <c r="K99" s="1754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3" t="s">
        <v>242</v>
      </c>
      <c r="K100" s="1754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3" t="s">
        <v>243</v>
      </c>
      <c r="K101" s="1754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3" t="s">
        <v>244</v>
      </c>
      <c r="K102" s="175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3" t="s">
        <v>1691</v>
      </c>
      <c r="K109" s="175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3" t="s">
        <v>1688</v>
      </c>
      <c r="K113" s="1754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3" t="s">
        <v>1689</v>
      </c>
      <c r="K114" s="1754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9" t="s">
        <v>254</v>
      </c>
      <c r="K115" s="1760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3" t="s">
        <v>280</v>
      </c>
      <c r="K116" s="175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1" t="s">
        <v>255</v>
      </c>
      <c r="K119" s="1762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1" t="s">
        <v>256</v>
      </c>
      <c r="K120" s="176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1" t="s">
        <v>642</v>
      </c>
      <c r="K128" s="176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1" t="s">
        <v>704</v>
      </c>
      <c r="K131" s="1762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3" t="s">
        <v>705</v>
      </c>
      <c r="K132" s="175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5" t="s">
        <v>935</v>
      </c>
      <c r="K137" s="175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7" t="s">
        <v>713</v>
      </c>
      <c r="K141" s="1758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7" t="s">
        <v>713</v>
      </c>
      <c r="K142" s="1758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2018-02-01T11:19:52Z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